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9"/>
  <workbookPr/>
  <mc:AlternateContent xmlns:mc="http://schemas.openxmlformats.org/markup-compatibility/2006">
    <mc:Choice Requires="x15">
      <x15ac:absPath xmlns:x15ac="http://schemas.microsoft.com/office/spreadsheetml/2010/11/ac" url="/Users/dagohajjar/Desktop/Trabalho/22_Kit_Vendas_2019/41_Guia_gestor_canais_2019/"/>
    </mc:Choice>
  </mc:AlternateContent>
  <xr:revisionPtr revIDLastSave="0" documentId="13_ncr:1_{2A7F9F30-B02A-454A-BD03-2550E97B3452}" xr6:coauthVersionLast="43" xr6:coauthVersionMax="43" xr10:uidLastSave="{00000000-0000-0000-0000-000000000000}"/>
  <bookViews>
    <workbookView xWindow="29420" yWindow="460" windowWidth="23900" windowHeight="20440" xr2:uid="{00000000-000D-0000-FFFF-FFFF00000000}"/>
  </bookViews>
  <sheets>
    <sheet name="Como_usar" sheetId="9" r:id="rId1"/>
    <sheet name="Pareto" sheetId="10" r:id="rId2"/>
    <sheet name="Simulacao_financeira" sheetId="8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9" i="10" l="1"/>
  <c r="H9" i="10"/>
  <c r="I8" i="10"/>
  <c r="H8" i="10"/>
  <c r="I7" i="10"/>
  <c r="H7" i="10"/>
  <c r="I6" i="10"/>
  <c r="H6" i="10"/>
  <c r="C9" i="10"/>
  <c r="C8" i="10"/>
  <c r="C7" i="10"/>
  <c r="C6" i="10"/>
  <c r="E6" i="10"/>
  <c r="F6" i="10" l="1"/>
  <c r="C38" i="8"/>
  <c r="D38" i="8"/>
  <c r="E38" i="8"/>
  <c r="F38" i="8"/>
  <c r="B38" i="8"/>
  <c r="C37" i="8"/>
  <c r="D37" i="8"/>
  <c r="E37" i="8"/>
  <c r="F37" i="8"/>
  <c r="B50" i="8" l="1"/>
  <c r="C47" i="8"/>
  <c r="D47" i="8"/>
  <c r="D50" i="8" s="1"/>
  <c r="E47" i="8"/>
  <c r="E50" i="8" s="1"/>
  <c r="F47" i="8"/>
  <c r="F50" i="8" s="1"/>
  <c r="B47" i="8"/>
  <c r="F52" i="8"/>
  <c r="E52" i="8"/>
  <c r="D52" i="8"/>
  <c r="C52" i="8"/>
  <c r="B52" i="8"/>
  <c r="C50" i="8"/>
  <c r="C21" i="8"/>
  <c r="C24" i="8" s="1"/>
  <c r="D21" i="8"/>
  <c r="D24" i="8" s="1"/>
  <c r="E21" i="8"/>
  <c r="E24" i="8" s="1"/>
  <c r="F21" i="8"/>
  <c r="F24" i="8" s="1"/>
  <c r="B21" i="8"/>
  <c r="B24" i="8" s="1"/>
  <c r="C11" i="8"/>
  <c r="D11" i="8"/>
  <c r="E11" i="8"/>
  <c r="F11" i="8"/>
  <c r="B11" i="8"/>
  <c r="F12" i="8" l="1"/>
  <c r="F13" i="8"/>
  <c r="E12" i="8"/>
  <c r="E13" i="8"/>
  <c r="D12" i="8"/>
  <c r="D13" i="8"/>
  <c r="B12" i="8"/>
  <c r="B14" i="8" s="1"/>
  <c r="B27" i="8" s="1"/>
  <c r="B37" i="8"/>
  <c r="B13" i="8"/>
  <c r="C12" i="8"/>
  <c r="C13" i="8"/>
  <c r="F53" i="8"/>
  <c r="C53" i="8"/>
  <c r="B53" i="8"/>
  <c r="E53" i="8"/>
  <c r="D53" i="8"/>
  <c r="E14" i="8" l="1"/>
  <c r="E27" i="8" s="1"/>
  <c r="C14" i="8"/>
  <c r="C27" i="8" s="1"/>
  <c r="D14" i="8"/>
  <c r="D27" i="8" s="1"/>
  <c r="F14" i="8"/>
  <c r="F27" i="8" s="1"/>
  <c r="E9" i="10"/>
  <c r="F9" i="10" s="1"/>
  <c r="E8" i="10"/>
  <c r="F8" i="10" s="1"/>
  <c r="E7" i="10"/>
  <c r="F7" i="10" s="1"/>
  <c r="C26" i="8"/>
  <c r="D26" i="8"/>
  <c r="E26" i="8"/>
  <c r="F26" i="8"/>
  <c r="B26" i="8"/>
</calcChain>
</file>

<file path=xl/sharedStrings.xml><?xml version="1.0" encoding="utf-8"?>
<sst xmlns="http://schemas.openxmlformats.org/spreadsheetml/2006/main" count="105" uniqueCount="61">
  <si>
    <t>Ano2</t>
  </si>
  <si>
    <t>Ano3</t>
  </si>
  <si>
    <t>Ano1</t>
  </si>
  <si>
    <t>Ano4</t>
  </si>
  <si>
    <t>Ano5</t>
  </si>
  <si>
    <t>Ganhos anuais</t>
  </si>
  <si>
    <t>Número de canais</t>
  </si>
  <si>
    <t>Aplicação da regra de Pareto em 4 níveis</t>
  </si>
  <si>
    <t>% canais (pareto)</t>
  </si>
  <si>
    <t>número de canais</t>
  </si>
  <si>
    <t>Total</t>
  </si>
  <si>
    <t>% faturamento (pareto)</t>
  </si>
  <si>
    <t>Tipo do canal</t>
  </si>
  <si>
    <t>Autorizado</t>
  </si>
  <si>
    <t>Como usar as planilhas</t>
  </si>
  <si>
    <t>Código de cores</t>
  </si>
  <si>
    <t>Preencha o total de canais e o total de faturamento</t>
  </si>
  <si>
    <t>A planilha calculará o número de parceiros e faturamento em cada nível de parceria</t>
  </si>
  <si>
    <t>Números em preto são dados preenchidos</t>
  </si>
  <si>
    <t>Números em azul são calculados a partir dos dados preenchidos</t>
  </si>
  <si>
    <t>Planilha de simulação financeira</t>
  </si>
  <si>
    <t>VISÃO DO FORNECEDOR</t>
  </si>
  <si>
    <t>VISÃO DO CANAL</t>
  </si>
  <si>
    <t>Expectativas de vendas</t>
  </si>
  <si>
    <t>Número de clientes</t>
  </si>
  <si>
    <t>Ticket médio</t>
  </si>
  <si>
    <t>Margem líquida (descontando impostos)</t>
  </si>
  <si>
    <t>Total de vendas</t>
  </si>
  <si>
    <t>Margem líquida</t>
  </si>
  <si>
    <t>Expectativa de receitas</t>
  </si>
  <si>
    <t>Número de vendedores alocados</t>
  </si>
  <si>
    <t>Número de pré-vendas alocado</t>
  </si>
  <si>
    <t>Total de investimentos em profissional</t>
  </si>
  <si>
    <t>Total de investimentos em treinamento tec e com</t>
  </si>
  <si>
    <t>Total de investimento em marketing</t>
  </si>
  <si>
    <t>Expectativa de investimentos</t>
  </si>
  <si>
    <t>Total de investimentos</t>
  </si>
  <si>
    <t>Total de margem líquida vinda dos canais</t>
  </si>
  <si>
    <t>Número de gestores de canal</t>
  </si>
  <si>
    <t>Serviços adicionais (10% da venda)</t>
  </si>
  <si>
    <t>Total de receita</t>
  </si>
  <si>
    <t>Total de vendas via canais</t>
  </si>
  <si>
    <t>Ouro</t>
  </si>
  <si>
    <t>Prata</t>
  </si>
  <si>
    <t>Bronze</t>
  </si>
  <si>
    <t>Faturamento em produtos (60%)</t>
  </si>
  <si>
    <t>Faturamento em serviços (40%)</t>
  </si>
  <si>
    <t>Vendas 
totais da categoria</t>
  </si>
  <si>
    <t>Vendas de cada canal na categoria</t>
  </si>
  <si>
    <t>Salário dos vendedores (com encargos CLT)</t>
  </si>
  <si>
    <t>Salário dos pré-vendas (com encargos CLT)</t>
  </si>
  <si>
    <t>Salário dos gestores de canal (com encargos CLT)</t>
  </si>
  <si>
    <t>Este guia foi desenvolvido para facilitar que o gestor de canais use os conhecimentos,</t>
  </si>
  <si>
    <t xml:space="preserve">empresas de diversos segmentos de mercado. Você deverá utilizar somente as informações que </t>
  </si>
  <si>
    <t xml:space="preserve">julgar pertinente para a sua empresa e para as suas necessidades. </t>
  </si>
  <si>
    <t xml:space="preserve">Caso você queira receber a versão deste documento em Word e Excel, peça para a ADVANCE. </t>
  </si>
  <si>
    <t xml:space="preserve">Ele foi elaborado de maneira completa e abrangente para servir a diversos portes de empresas, e </t>
  </si>
  <si>
    <t>metodologias e melhores práticas de gestão de canais de vendas no seu dia-a-dia.</t>
  </si>
  <si>
    <t>Em caso de dúvidas sobre o uso deste guia, peça ajuda para o instrutor ou para os consultores</t>
  </si>
  <si>
    <t>da ADVANCE através do e-mail advance@advanceconsulting.com.br</t>
  </si>
  <si>
    <t>ou do telefone (11) 3044-0867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</si>
</sst>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09]mmm\-yy;@"/>
    <numFmt numFmtId="165" formatCode="_-[$R$-416]\ * #,##0.00_-;\-[$R$-416]\ * #,##0.00_-;_-[$R$-416]\ * &quot;-&quot;??_-;_-@_-"/>
    <numFmt numFmtId="166" formatCode="_-* #,##0_-;\-* #,##0_-;_-* &quot;-&quot;??_-;_-@_-"/>
    <numFmt numFmtId="167" formatCode="#,##0.0"/>
  </numFmts>
  <fonts count="23">
    <font>
      <sz val="10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b/>
      <sz val="15"/>
      <color theme="3"/>
      <name val="Arial"/>
      <family val="2"/>
      <scheme val="minor"/>
    </font>
    <font>
      <sz val="10"/>
      <color theme="1"/>
      <name val="Arial"/>
      <family val="2"/>
    </font>
    <font>
      <b/>
      <sz val="10"/>
      <color theme="1" tint="0.14999847407452621"/>
      <name val="Arial"/>
      <family val="2"/>
      <scheme val="minor"/>
    </font>
    <font>
      <sz val="10"/>
      <color theme="1" tint="0.14999847407452621"/>
      <name val="Arial"/>
      <family val="2"/>
      <scheme val="minor"/>
    </font>
    <font>
      <b/>
      <sz val="10"/>
      <color theme="1" tint="4.9989318521683403E-2"/>
      <name val="Arial"/>
      <family val="2"/>
      <scheme val="minor"/>
    </font>
    <font>
      <sz val="10"/>
      <color theme="1" tint="4.9989318521683403E-2"/>
      <name val="Arial"/>
      <family val="2"/>
      <scheme val="minor"/>
    </font>
    <font>
      <b/>
      <sz val="12"/>
      <color theme="1" tint="0.14999847407452621"/>
      <name val="Arial"/>
      <family val="2"/>
      <scheme val="minor"/>
    </font>
    <font>
      <sz val="10"/>
      <color rgb="FF0000CC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6"/>
      <color theme="1"/>
      <name val="Arial"/>
      <family val="2"/>
      <scheme val="minor"/>
    </font>
    <font>
      <b/>
      <sz val="16"/>
      <color theme="1"/>
      <name val="Arial"/>
      <family val="2"/>
    </font>
    <font>
      <sz val="10"/>
      <color theme="1"/>
      <name val="Arial (Corpo)"/>
    </font>
    <font>
      <b/>
      <sz val="12"/>
      <color theme="0"/>
      <name val="Arial"/>
      <family val="2"/>
      <scheme val="minor"/>
    </font>
    <font>
      <sz val="12"/>
      <color theme="1"/>
      <name val="Arial"/>
      <family val="2"/>
      <scheme val="minor"/>
    </font>
    <font>
      <sz val="12"/>
      <color rgb="FF0432FF"/>
      <name val="Arial"/>
      <family val="2"/>
      <scheme val="minor"/>
    </font>
    <font>
      <sz val="10"/>
      <color rgb="FF0432FF"/>
      <name val="Arial"/>
      <family val="2"/>
      <scheme val="minor"/>
    </font>
    <font>
      <sz val="10"/>
      <name val="Arial"/>
      <family val="2"/>
      <scheme val="minor"/>
    </font>
    <font>
      <b/>
      <sz val="10"/>
      <color rgb="FF0000CC"/>
      <name val="Arial"/>
      <family val="2"/>
      <scheme val="minor"/>
    </font>
    <font>
      <b/>
      <sz val="10"/>
      <color theme="1"/>
      <name val="Arial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4" fillId="0" borderId="2" applyNumberFormat="0" applyFill="0" applyAlignment="0" applyProtection="0"/>
    <xf numFmtId="0" fontId="5" fillId="0" borderId="0"/>
    <xf numFmtId="9" fontId="2" fillId="0" borderId="0" applyFont="0" applyFill="0" applyBorder="0" applyAlignment="0" applyProtection="0"/>
  </cellStyleXfs>
  <cellXfs count="45">
    <xf numFmtId="0" fontId="0" fillId="0" borderId="0" xfId="0"/>
    <xf numFmtId="0" fontId="6" fillId="0" borderId="0" xfId="9" applyFont="1" applyBorder="1" applyAlignment="1"/>
    <xf numFmtId="0" fontId="7" fillId="0" borderId="0" xfId="0" applyFont="1"/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2" borderId="1" xfId="1" applyFont="1" applyBorder="1" applyAlignment="1">
      <alignment horizontal="left" vertical="center" indent="1"/>
    </xf>
    <xf numFmtId="0" fontId="10" fillId="0" borderId="0" xfId="0" applyFont="1" applyAlignment="1">
      <alignment vertical="center"/>
    </xf>
    <xf numFmtId="0" fontId="8" fillId="7" borderId="1" xfId="6" applyFont="1" applyBorder="1" applyAlignment="1">
      <alignment vertical="center"/>
    </xf>
    <xf numFmtId="164" fontId="8" fillId="4" borderId="1" xfId="3" applyNumberFormat="1" applyFont="1" applyBorder="1" applyAlignment="1">
      <alignment horizontal="center" vertical="center"/>
    </xf>
    <xf numFmtId="0" fontId="8" fillId="9" borderId="1" xfId="8" applyFont="1" applyBorder="1" applyAlignment="1">
      <alignment vertical="center"/>
    </xf>
    <xf numFmtId="17" fontId="8" fillId="6" borderId="1" xfId="5" applyNumberFormat="1" applyFont="1" applyBorder="1" applyAlignment="1">
      <alignment horizontal="center" vertical="center"/>
    </xf>
    <xf numFmtId="0" fontId="9" fillId="3" borderId="1" xfId="2" applyFont="1" applyBorder="1" applyAlignment="1">
      <alignment horizontal="left" vertical="center" indent="1"/>
    </xf>
    <xf numFmtId="164" fontId="8" fillId="5" borderId="1" xfId="4" applyNumberFormat="1" applyFont="1" applyBorder="1" applyAlignment="1">
      <alignment horizontal="center" vertical="center"/>
    </xf>
    <xf numFmtId="0" fontId="8" fillId="0" borderId="0" xfId="6" applyFont="1" applyFill="1" applyBorder="1" applyAlignment="1">
      <alignment vertical="center"/>
    </xf>
    <xf numFmtId="0" fontId="8" fillId="8" borderId="1" xfId="7" applyFont="1" applyBorder="1" applyAlignment="1">
      <alignment vertical="center"/>
    </xf>
    <xf numFmtId="165" fontId="0" fillId="0" borderId="1" xfId="0" applyNumberFormat="1" applyFont="1" applyBorder="1"/>
    <xf numFmtId="165" fontId="11" fillId="0" borderId="1" xfId="0" applyNumberFormat="1" applyFont="1" applyBorder="1"/>
    <xf numFmtId="165" fontId="11" fillId="0" borderId="1" xfId="0" applyNumberFormat="1" applyFont="1" applyBorder="1" applyAlignment="1">
      <alignment horizontal="center" vertical="center"/>
    </xf>
    <xf numFmtId="0" fontId="13" fillId="0" borderId="0" xfId="0" applyFont="1"/>
    <xf numFmtId="0" fontId="14" fillId="0" borderId="0" xfId="10" applyFont="1"/>
    <xf numFmtId="0" fontId="5" fillId="0" borderId="0" xfId="10"/>
    <xf numFmtId="9" fontId="5" fillId="0" borderId="0" xfId="10" applyNumberFormat="1"/>
    <xf numFmtId="166" fontId="8" fillId="0" borderId="0" xfId="0" applyNumberFormat="1" applyFont="1" applyAlignment="1">
      <alignment vertical="center"/>
    </xf>
    <xf numFmtId="0" fontId="8" fillId="11" borderId="1" xfId="8" applyFont="1" applyFill="1" applyBorder="1" applyAlignment="1">
      <alignment vertical="center"/>
    </xf>
    <xf numFmtId="17" fontId="8" fillId="12" borderId="1" xfId="5" applyNumberFormat="1" applyFont="1" applyFill="1" applyBorder="1" applyAlignment="1">
      <alignment horizontal="center" vertical="center"/>
    </xf>
    <xf numFmtId="0" fontId="9" fillId="13" borderId="1" xfId="2" applyFont="1" applyFill="1" applyBorder="1" applyAlignment="1">
      <alignment horizontal="left" vertical="center" indent="1"/>
    </xf>
    <xf numFmtId="165" fontId="9" fillId="0" borderId="0" xfId="0" applyNumberFormat="1" applyFont="1" applyAlignment="1">
      <alignment vertical="center"/>
    </xf>
    <xf numFmtId="0" fontId="15" fillId="0" borderId="0" xfId="0" applyFont="1"/>
    <xf numFmtId="0" fontId="16" fillId="10" borderId="3" xfId="10" applyFont="1" applyFill="1" applyBorder="1" applyAlignment="1">
      <alignment horizontal="center" wrapText="1"/>
    </xf>
    <xf numFmtId="9" fontId="17" fillId="0" borderId="3" xfId="10" applyNumberFormat="1" applyFont="1" applyBorder="1" applyAlignment="1">
      <alignment horizontal="center"/>
    </xf>
    <xf numFmtId="9" fontId="12" fillId="0" borderId="3" xfId="10" applyNumberFormat="1" applyFont="1" applyBorder="1" applyAlignment="1">
      <alignment horizontal="center"/>
    </xf>
    <xf numFmtId="3" fontId="12" fillId="0" borderId="3" xfId="10" applyNumberFormat="1" applyFont="1" applyBorder="1" applyAlignment="1">
      <alignment horizontal="center"/>
    </xf>
    <xf numFmtId="165" fontId="12" fillId="0" borderId="3" xfId="10" applyNumberFormat="1" applyFont="1" applyBorder="1" applyAlignment="1">
      <alignment horizontal="center"/>
    </xf>
    <xf numFmtId="3" fontId="18" fillId="0" borderId="3" xfId="10" applyNumberFormat="1" applyFont="1" applyBorder="1" applyAlignment="1">
      <alignment horizontal="center"/>
    </xf>
    <xf numFmtId="165" fontId="18" fillId="0" borderId="3" xfId="10" applyNumberFormat="1" applyFont="1" applyBorder="1" applyAlignment="1">
      <alignment horizontal="center"/>
    </xf>
    <xf numFmtId="0" fontId="19" fillId="0" borderId="0" xfId="0" applyFont="1"/>
    <xf numFmtId="3" fontId="20" fillId="0" borderId="1" xfId="0" applyNumberFormat="1" applyFont="1" applyBorder="1" applyAlignment="1">
      <alignment horizontal="center"/>
    </xf>
    <xf numFmtId="9" fontId="20" fillId="0" borderId="1" xfId="11" applyFont="1" applyBorder="1" applyAlignment="1">
      <alignment horizontal="center"/>
    </xf>
    <xf numFmtId="167" fontId="20" fillId="0" borderId="1" xfId="0" applyNumberFormat="1" applyFont="1" applyBorder="1" applyAlignment="1">
      <alignment horizontal="center"/>
    </xf>
    <xf numFmtId="165" fontId="21" fillId="0" borderId="1" xfId="0" applyNumberFormat="1" applyFont="1" applyBorder="1" applyAlignment="1">
      <alignment horizontal="center" vertical="center"/>
    </xf>
    <xf numFmtId="165" fontId="21" fillId="0" borderId="1" xfId="0" applyNumberFormat="1" applyFont="1" applyBorder="1"/>
    <xf numFmtId="9" fontId="1" fillId="0" borderId="3" xfId="10" applyNumberFormat="1" applyFont="1" applyBorder="1" applyAlignment="1">
      <alignment horizontal="center"/>
    </xf>
    <xf numFmtId="0" fontId="4" fillId="0" borderId="2" xfId="9" applyAlignment="1">
      <alignment vertical="center"/>
    </xf>
    <xf numFmtId="0" fontId="22" fillId="0" borderId="0" xfId="0" applyFont="1"/>
  </cellXfs>
  <cellStyles count="12">
    <cellStyle name="20% - Ênfase1" xfId="1" builtinId="30"/>
    <cellStyle name="20% - Ênfase4" xfId="2" builtinId="42"/>
    <cellStyle name="60% - Ênfase1" xfId="3" builtinId="32"/>
    <cellStyle name="60% - Ênfase3" xfId="4" builtinId="40"/>
    <cellStyle name="60% - Ênfase4" xfId="5" builtinId="44"/>
    <cellStyle name="Ênfase1" xfId="6" builtinId="29"/>
    <cellStyle name="Ênfase3" xfId="7" builtinId="37"/>
    <cellStyle name="Ênfase4" xfId="8" builtinId="41"/>
    <cellStyle name="Normal" xfId="0" builtinId="0" customBuiltin="1"/>
    <cellStyle name="Normal 2" xfId="10" xr:uid="{00000000-0005-0000-0000-000009000000}"/>
    <cellStyle name="Porcentagem" xfId="11" builtinId="5"/>
    <cellStyle name="Título 1" xfId="9" builtinId="16"/>
  </cellStyles>
  <dxfs count="0"/>
  <tableStyles count="0" defaultTableStyle="TableStyleMedium9" defaultPivotStyle="PivotStyleLight16"/>
  <colors>
    <mruColors>
      <color rgb="FF043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dvan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24"/>
  <sheetViews>
    <sheetView showGridLines="0" tabSelected="1" workbookViewId="0">
      <selection activeCell="A54" sqref="A54"/>
    </sheetView>
  </sheetViews>
  <sheetFormatPr baseColWidth="10" defaultRowHeight="13"/>
  <cols>
    <col min="1" max="1" width="50.1640625" bestFit="1" customWidth="1"/>
    <col min="2" max="2" width="29.5" customWidth="1"/>
    <col min="3" max="247" width="8.83203125" customWidth="1"/>
  </cols>
  <sheetData>
    <row r="1" spans="1:1" ht="20">
      <c r="A1" s="19" t="s">
        <v>14</v>
      </c>
    </row>
    <row r="4" spans="1:1" ht="20">
      <c r="A4" s="19" t="s">
        <v>15</v>
      </c>
    </row>
    <row r="5" spans="1:1">
      <c r="A5" t="s">
        <v>18</v>
      </c>
    </row>
    <row r="6" spans="1:1">
      <c r="A6" s="36" t="s">
        <v>19</v>
      </c>
    </row>
    <row r="8" spans="1:1">
      <c r="A8" s="8" t="s">
        <v>23</v>
      </c>
    </row>
    <row r="9" spans="1:1">
      <c r="A9" s="10" t="s">
        <v>29</v>
      </c>
    </row>
    <row r="10" spans="1:1">
      <c r="A10" s="24" t="s">
        <v>35</v>
      </c>
    </row>
    <row r="11" spans="1:1">
      <c r="A11" s="15" t="s">
        <v>5</v>
      </c>
    </row>
    <row r="14" spans="1:1">
      <c r="A14" t="s">
        <v>52</v>
      </c>
    </row>
    <row r="15" spans="1:1">
      <c r="A15" t="s">
        <v>57</v>
      </c>
    </row>
    <row r="16" spans="1:1">
      <c r="A16" t="s">
        <v>56</v>
      </c>
    </row>
    <row r="17" spans="1:1">
      <c r="A17" t="s">
        <v>53</v>
      </c>
    </row>
    <row r="18" spans="1:1">
      <c r="A18" t="s">
        <v>54</v>
      </c>
    </row>
    <row r="20" spans="1:1">
      <c r="A20" t="s">
        <v>58</v>
      </c>
    </row>
    <row r="21" spans="1:1">
      <c r="A21" t="s">
        <v>59</v>
      </c>
    </row>
    <row r="22" spans="1:1">
      <c r="A22" t="s">
        <v>60</v>
      </c>
    </row>
    <row r="24" spans="1:1">
      <c r="A24" s="44" t="s">
        <v>55</v>
      </c>
    </row>
  </sheetData>
  <pageMargins left="0.7" right="0.7" top="0.75" bottom="0.75" header="0.3" footer="0.3"/>
  <pageSetup paperSize="9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11"/>
  <sheetViews>
    <sheetView showGridLines="0" zoomScaleNormal="100" workbookViewId="0">
      <selection activeCell="A54" sqref="A54"/>
    </sheetView>
  </sheetViews>
  <sheetFormatPr baseColWidth="10" defaultRowHeight="13"/>
  <cols>
    <col min="1" max="1" width="15.5" customWidth="1"/>
    <col min="2" max="2" width="10.83203125" customWidth="1"/>
    <col min="3" max="3" width="13" customWidth="1"/>
    <col min="4" max="4" width="16.6640625" customWidth="1"/>
    <col min="5" max="6" width="19.5" customWidth="1"/>
    <col min="7" max="7" width="2.6640625" customWidth="1"/>
    <col min="8" max="9" width="19.5" customWidth="1"/>
    <col min="10" max="256" width="8.83203125" customWidth="1"/>
  </cols>
  <sheetData>
    <row r="1" spans="1:9" ht="20">
      <c r="A1" s="20" t="s">
        <v>7</v>
      </c>
    </row>
    <row r="3" spans="1:9">
      <c r="A3" t="s">
        <v>16</v>
      </c>
    </row>
    <row r="4" spans="1:9">
      <c r="A4" t="s">
        <v>17</v>
      </c>
    </row>
    <row r="5" spans="1:9" s="28" customFormat="1" ht="34">
      <c r="A5" s="29" t="s">
        <v>12</v>
      </c>
      <c r="B5" s="29" t="s">
        <v>8</v>
      </c>
      <c r="C5" s="29" t="s">
        <v>9</v>
      </c>
      <c r="D5" s="29" t="s">
        <v>11</v>
      </c>
      <c r="E5" s="29" t="s">
        <v>47</v>
      </c>
      <c r="F5" s="29" t="s">
        <v>48</v>
      </c>
      <c r="H5" s="29" t="s">
        <v>45</v>
      </c>
      <c r="I5" s="29" t="s">
        <v>46</v>
      </c>
    </row>
    <row r="6" spans="1:9" s="28" customFormat="1" ht="20" customHeight="1">
      <c r="A6" s="42" t="s">
        <v>42</v>
      </c>
      <c r="B6" s="30">
        <v>0.05</v>
      </c>
      <c r="C6" s="34">
        <f>ROUND($C$10*B6,0)</f>
        <v>1</v>
      </c>
      <c r="D6" s="30">
        <v>0.5</v>
      </c>
      <c r="E6" s="35">
        <f>$E$10*D6</f>
        <v>2625000</v>
      </c>
      <c r="F6" s="35">
        <f>E6/C6</f>
        <v>2625000</v>
      </c>
      <c r="H6" s="35">
        <f>F6*0.6</f>
        <v>1575000</v>
      </c>
      <c r="I6" s="35">
        <f>F6*0.4</f>
        <v>1050000</v>
      </c>
    </row>
    <row r="7" spans="1:9" s="28" customFormat="1" ht="20" customHeight="1">
      <c r="A7" s="42" t="s">
        <v>43</v>
      </c>
      <c r="B7" s="30">
        <v>0.15</v>
      </c>
      <c r="C7" s="34">
        <f>ROUND($C$10*B7,0)</f>
        <v>2</v>
      </c>
      <c r="D7" s="30">
        <v>0.3</v>
      </c>
      <c r="E7" s="35">
        <f>$E$10*D7</f>
        <v>1575000</v>
      </c>
      <c r="F7" s="35">
        <f>E7/C7</f>
        <v>787500</v>
      </c>
      <c r="H7" s="35">
        <f t="shared" ref="H7:H9" si="0">F7*0.6</f>
        <v>472500</v>
      </c>
      <c r="I7" s="35">
        <f t="shared" ref="I7:I9" si="1">F7*0.4</f>
        <v>315000</v>
      </c>
    </row>
    <row r="8" spans="1:9" s="28" customFormat="1" ht="20" customHeight="1">
      <c r="A8" s="42" t="s">
        <v>44</v>
      </c>
      <c r="B8" s="30">
        <v>0.3</v>
      </c>
      <c r="C8" s="34">
        <f>ROUND($C$10*B8,0)</f>
        <v>5</v>
      </c>
      <c r="D8" s="30">
        <v>0.15</v>
      </c>
      <c r="E8" s="35">
        <f>$E$10*D8</f>
        <v>787500</v>
      </c>
      <c r="F8" s="35">
        <f>E8/C8</f>
        <v>157500</v>
      </c>
      <c r="H8" s="35">
        <f t="shared" si="0"/>
        <v>94500</v>
      </c>
      <c r="I8" s="35">
        <f t="shared" si="1"/>
        <v>63000</v>
      </c>
    </row>
    <row r="9" spans="1:9" s="28" customFormat="1" ht="20" customHeight="1">
      <c r="A9" s="30" t="s">
        <v>13</v>
      </c>
      <c r="B9" s="30">
        <v>0.5</v>
      </c>
      <c r="C9" s="34">
        <f>ROUND($C$10*B9,0)</f>
        <v>8</v>
      </c>
      <c r="D9" s="30">
        <v>0.05</v>
      </c>
      <c r="E9" s="35">
        <f>$E$10*D9</f>
        <v>262500</v>
      </c>
      <c r="F9" s="35">
        <f>E9/C9</f>
        <v>32812.5</v>
      </c>
      <c r="H9" s="35">
        <f t="shared" si="0"/>
        <v>19687.5</v>
      </c>
      <c r="I9" s="35">
        <f t="shared" si="1"/>
        <v>13125</v>
      </c>
    </row>
    <row r="10" spans="1:9" s="28" customFormat="1" ht="20" customHeight="1">
      <c r="A10" s="31" t="s">
        <v>10</v>
      </c>
      <c r="B10" s="31" t="s">
        <v>10</v>
      </c>
      <c r="C10" s="32">
        <v>15</v>
      </c>
      <c r="D10" s="31" t="s">
        <v>10</v>
      </c>
      <c r="E10" s="33">
        <v>5250000</v>
      </c>
      <c r="F10" s="33"/>
      <c r="H10" s="33"/>
      <c r="I10" s="33"/>
    </row>
    <row r="11" spans="1:9">
      <c r="B11" s="22"/>
      <c r="C11" s="21"/>
      <c r="D11" s="21"/>
      <c r="E11" s="21"/>
    </row>
  </sheetData>
  <pageMargins left="0.7" right="0.7" top="0.75" bottom="0.75" header="0.3" footer="0.3"/>
  <pageSetup paperSize="9" scale="90" orientation="landscape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53"/>
  <sheetViews>
    <sheetView showGridLines="0" zoomScale="120" zoomScaleNormal="120" workbookViewId="0">
      <selection activeCell="A54" sqref="A54"/>
    </sheetView>
  </sheetViews>
  <sheetFormatPr baseColWidth="10" defaultColWidth="9.1640625" defaultRowHeight="13"/>
  <cols>
    <col min="1" max="1" width="43.5" style="2" customWidth="1"/>
    <col min="2" max="6" width="19.83203125" style="2" customWidth="1"/>
    <col min="7" max="7" width="15.83203125" style="2" bestFit="1" customWidth="1"/>
    <col min="8" max="8" width="10.33203125" style="2" bestFit="1" customWidth="1"/>
    <col min="9" max="16384" width="9.1640625" style="2"/>
  </cols>
  <sheetData>
    <row r="1" spans="1:7" ht="20" thickBot="1">
      <c r="A1" s="43" t="s">
        <v>20</v>
      </c>
      <c r="B1" s="43"/>
      <c r="C1" s="43"/>
      <c r="D1" s="1"/>
      <c r="E1" s="1"/>
      <c r="F1" s="1"/>
    </row>
    <row r="2" spans="1:7" ht="14" thickTop="1"/>
    <row r="3" spans="1:7" s="3" customFormat="1" ht="12.75" customHeight="1"/>
    <row r="4" spans="1:7" s="3" customFormat="1" ht="12.75" customHeight="1">
      <c r="A4" s="7" t="s">
        <v>22</v>
      </c>
    </row>
    <row r="5" spans="1:7" s="4" customFormat="1" ht="12.75" customHeight="1">
      <c r="A5" s="8" t="s">
        <v>23</v>
      </c>
      <c r="B5" s="9" t="s">
        <v>2</v>
      </c>
      <c r="C5" s="9" t="s">
        <v>0</v>
      </c>
      <c r="D5" s="9" t="s">
        <v>1</v>
      </c>
      <c r="E5" s="9" t="s">
        <v>3</v>
      </c>
      <c r="F5" s="9" t="s">
        <v>4</v>
      </c>
    </row>
    <row r="6" spans="1:7" s="4" customFormat="1" ht="12.75" customHeight="1">
      <c r="A6" s="6" t="s">
        <v>24</v>
      </c>
      <c r="B6" s="37">
        <v>2</v>
      </c>
      <c r="C6" s="37">
        <v>4</v>
      </c>
      <c r="D6" s="37">
        <v>6</v>
      </c>
      <c r="E6" s="37">
        <v>8</v>
      </c>
      <c r="F6" s="37">
        <v>10</v>
      </c>
      <c r="G6" s="23"/>
    </row>
    <row r="7" spans="1:7" s="4" customFormat="1" ht="12.75" customHeight="1">
      <c r="A7" s="6" t="s">
        <v>25</v>
      </c>
      <c r="B7" s="16">
        <v>35000</v>
      </c>
      <c r="C7" s="16">
        <v>35000</v>
      </c>
      <c r="D7" s="16">
        <v>35000</v>
      </c>
      <c r="E7" s="16">
        <v>35000</v>
      </c>
      <c r="F7" s="16">
        <v>35000</v>
      </c>
    </row>
    <row r="8" spans="1:7" s="4" customFormat="1" ht="12.75" customHeight="1">
      <c r="A8" s="6" t="s">
        <v>26</v>
      </c>
      <c r="B8" s="38">
        <v>0.35</v>
      </c>
      <c r="C8" s="38">
        <v>0.35</v>
      </c>
      <c r="D8" s="38">
        <v>0.35</v>
      </c>
      <c r="E8" s="38">
        <v>0.35</v>
      </c>
      <c r="F8" s="38">
        <v>0.35</v>
      </c>
    </row>
    <row r="9" spans="1:7" s="5" customFormat="1" ht="12.75" customHeight="1"/>
    <row r="10" spans="1:7" s="4" customFormat="1" ht="12.75" customHeight="1">
      <c r="A10" s="10" t="s">
        <v>29</v>
      </c>
      <c r="B10" s="11" t="s">
        <v>2</v>
      </c>
      <c r="C10" s="11" t="s">
        <v>0</v>
      </c>
      <c r="D10" s="11" t="s">
        <v>1</v>
      </c>
      <c r="E10" s="11" t="s">
        <v>3</v>
      </c>
      <c r="F10" s="11" t="s">
        <v>4</v>
      </c>
    </row>
    <row r="11" spans="1:7" s="5" customFormat="1" ht="12.75" customHeight="1">
      <c r="A11" s="12" t="s">
        <v>27</v>
      </c>
      <c r="B11" s="18">
        <f>B7*B6</f>
        <v>70000</v>
      </c>
      <c r="C11" s="18">
        <f t="shared" ref="C11:F11" si="0">C7*C6</f>
        <v>140000</v>
      </c>
      <c r="D11" s="18">
        <f t="shared" si="0"/>
        <v>210000</v>
      </c>
      <c r="E11" s="18">
        <f t="shared" si="0"/>
        <v>280000</v>
      </c>
      <c r="F11" s="18">
        <f t="shared" si="0"/>
        <v>350000</v>
      </c>
    </row>
    <row r="12" spans="1:7" s="5" customFormat="1" ht="12.75" customHeight="1">
      <c r="A12" s="12" t="s">
        <v>28</v>
      </c>
      <c r="B12" s="18">
        <f>B11*B8</f>
        <v>24500</v>
      </c>
      <c r="C12" s="18">
        <f t="shared" ref="C12:F12" si="1">C11*C8</f>
        <v>49000</v>
      </c>
      <c r="D12" s="18">
        <f t="shared" si="1"/>
        <v>73500</v>
      </c>
      <c r="E12" s="18">
        <f t="shared" si="1"/>
        <v>98000</v>
      </c>
      <c r="F12" s="18">
        <f t="shared" si="1"/>
        <v>122499.99999999999</v>
      </c>
    </row>
    <row r="13" spans="1:7" s="5" customFormat="1" ht="12.75" customHeight="1">
      <c r="A13" s="12" t="s">
        <v>39</v>
      </c>
      <c r="B13" s="18">
        <f>B11/10</f>
        <v>7000</v>
      </c>
      <c r="C13" s="18">
        <f>C11/10</f>
        <v>14000</v>
      </c>
      <c r="D13" s="18">
        <f>D11/10</f>
        <v>21000</v>
      </c>
      <c r="E13" s="18">
        <f>E11/10</f>
        <v>28000</v>
      </c>
      <c r="F13" s="18">
        <f>F11/10</f>
        <v>35000</v>
      </c>
    </row>
    <row r="14" spans="1:7" s="5" customFormat="1" ht="12.75" customHeight="1">
      <c r="A14" s="10" t="s">
        <v>40</v>
      </c>
      <c r="B14" s="40">
        <f>SUM(B12:B13)</f>
        <v>31500</v>
      </c>
      <c r="C14" s="40">
        <f t="shared" ref="C14:F14" si="2">SUM(C12:C13)</f>
        <v>63000</v>
      </c>
      <c r="D14" s="40">
        <f t="shared" si="2"/>
        <v>94500</v>
      </c>
      <c r="E14" s="40">
        <f t="shared" si="2"/>
        <v>126000</v>
      </c>
      <c r="F14" s="40">
        <f t="shared" si="2"/>
        <v>157500</v>
      </c>
    </row>
    <row r="15" spans="1:7" s="5" customFormat="1" ht="12.75" customHeight="1"/>
    <row r="16" spans="1:7" s="5" customFormat="1" ht="12.75" customHeight="1">
      <c r="A16" s="24" t="s">
        <v>35</v>
      </c>
      <c r="B16" s="25" t="s">
        <v>2</v>
      </c>
      <c r="C16" s="25" t="s">
        <v>0</v>
      </c>
      <c r="D16" s="25" t="s">
        <v>1</v>
      </c>
      <c r="E16" s="25" t="s">
        <v>3</v>
      </c>
      <c r="F16" s="25" t="s">
        <v>4</v>
      </c>
    </row>
    <row r="17" spans="1:7" s="5" customFormat="1" ht="12.75" customHeight="1">
      <c r="A17" s="26" t="s">
        <v>30</v>
      </c>
      <c r="B17" s="39">
        <v>0.5</v>
      </c>
      <c r="C17" s="39">
        <v>1</v>
      </c>
      <c r="D17" s="39">
        <v>1.5</v>
      </c>
      <c r="E17" s="39">
        <v>2</v>
      </c>
      <c r="F17" s="39">
        <v>2</v>
      </c>
      <c r="G17" s="27"/>
    </row>
    <row r="18" spans="1:7" s="5" customFormat="1" ht="12.75" customHeight="1">
      <c r="A18" s="26" t="s">
        <v>31</v>
      </c>
      <c r="B18" s="39">
        <v>0.25</v>
      </c>
      <c r="C18" s="39">
        <v>0.25</v>
      </c>
      <c r="D18" s="39">
        <v>0.25</v>
      </c>
      <c r="E18" s="39">
        <v>0.5</v>
      </c>
      <c r="F18" s="39">
        <v>0.5</v>
      </c>
      <c r="G18" s="27"/>
    </row>
    <row r="19" spans="1:7" s="5" customFormat="1" ht="12.75" customHeight="1">
      <c r="A19" s="26" t="s">
        <v>49</v>
      </c>
      <c r="B19" s="16">
        <v>20000</v>
      </c>
      <c r="C19" s="16">
        <v>20000</v>
      </c>
      <c r="D19" s="16">
        <v>20000</v>
      </c>
      <c r="E19" s="16">
        <v>20000</v>
      </c>
      <c r="F19" s="16">
        <v>20000</v>
      </c>
      <c r="G19" s="27"/>
    </row>
    <row r="20" spans="1:7" s="5" customFormat="1" ht="12.75" customHeight="1">
      <c r="A20" s="26" t="s">
        <v>50</v>
      </c>
      <c r="B20" s="16">
        <v>10000</v>
      </c>
      <c r="C20" s="16">
        <v>10000</v>
      </c>
      <c r="D20" s="16">
        <v>10000</v>
      </c>
      <c r="E20" s="16">
        <v>10000</v>
      </c>
      <c r="F20" s="16">
        <v>10000</v>
      </c>
      <c r="G20" s="27"/>
    </row>
    <row r="21" spans="1:7" s="5" customFormat="1" ht="12.75" customHeight="1">
      <c r="A21" s="26" t="s">
        <v>32</v>
      </c>
      <c r="B21" s="18">
        <f>(B19*B17)+(B20*B18)</f>
        <v>12500</v>
      </c>
      <c r="C21" s="18">
        <f t="shared" ref="C21:F21" si="3">(C19*C17)+(C20*C18)</f>
        <v>22500</v>
      </c>
      <c r="D21" s="18">
        <f t="shared" si="3"/>
        <v>32500</v>
      </c>
      <c r="E21" s="18">
        <f t="shared" si="3"/>
        <v>45000</v>
      </c>
      <c r="F21" s="18">
        <f t="shared" si="3"/>
        <v>45000</v>
      </c>
      <c r="G21" s="27"/>
    </row>
    <row r="22" spans="1:7" s="5" customFormat="1" ht="12.75" customHeight="1">
      <c r="A22" s="26" t="s">
        <v>33</v>
      </c>
      <c r="B22" s="16">
        <v>5000</v>
      </c>
      <c r="C22" s="16">
        <v>3000</v>
      </c>
      <c r="D22" s="16">
        <v>3000</v>
      </c>
      <c r="E22" s="16">
        <v>3000</v>
      </c>
      <c r="F22" s="16">
        <v>3000</v>
      </c>
      <c r="G22" s="27"/>
    </row>
    <row r="23" spans="1:7" s="5" customFormat="1" ht="12.75" customHeight="1">
      <c r="A23" s="26" t="s">
        <v>34</v>
      </c>
      <c r="B23" s="16">
        <v>3000</v>
      </c>
      <c r="C23" s="16">
        <v>5000</v>
      </c>
      <c r="D23" s="16">
        <v>7000</v>
      </c>
      <c r="E23" s="16">
        <v>10000</v>
      </c>
      <c r="F23" s="16">
        <v>12000</v>
      </c>
      <c r="G23" s="27"/>
    </row>
    <row r="24" spans="1:7" s="5" customFormat="1" ht="12.75" customHeight="1">
      <c r="A24" s="24" t="s">
        <v>36</v>
      </c>
      <c r="B24" s="40">
        <f>SUM(B21:B23)</f>
        <v>20500</v>
      </c>
      <c r="C24" s="40">
        <f t="shared" ref="C24:F24" si="4">SUM(C21:C23)</f>
        <v>30500</v>
      </c>
      <c r="D24" s="40">
        <f t="shared" si="4"/>
        <v>42500</v>
      </c>
      <c r="E24" s="40">
        <f t="shared" si="4"/>
        <v>58000</v>
      </c>
      <c r="F24" s="40">
        <f t="shared" si="4"/>
        <v>60000</v>
      </c>
      <c r="G24" s="27"/>
    </row>
    <row r="25" spans="1:7" s="5" customFormat="1" ht="12.75" customHeight="1"/>
    <row r="26" spans="1:7" s="4" customFormat="1" ht="12.75" customHeight="1">
      <c r="A26" s="14"/>
      <c r="B26" s="13" t="str">
        <f>B5</f>
        <v>Ano1</v>
      </c>
      <c r="C26" s="13" t="str">
        <f>C5</f>
        <v>Ano2</v>
      </c>
      <c r="D26" s="13" t="str">
        <f>D5</f>
        <v>Ano3</v>
      </c>
      <c r="E26" s="13" t="str">
        <f>E5</f>
        <v>Ano4</v>
      </c>
      <c r="F26" s="13" t="str">
        <f>F5</f>
        <v>Ano5</v>
      </c>
    </row>
    <row r="27" spans="1:7" s="5" customFormat="1" ht="12.75" customHeight="1">
      <c r="A27" s="15" t="s">
        <v>5</v>
      </c>
      <c r="B27" s="41">
        <f>B14-B24</f>
        <v>11000</v>
      </c>
      <c r="C27" s="41">
        <f t="shared" ref="C27:F27" si="5">C14-C24</f>
        <v>32500</v>
      </c>
      <c r="D27" s="41">
        <f t="shared" si="5"/>
        <v>52000</v>
      </c>
      <c r="E27" s="41">
        <f t="shared" si="5"/>
        <v>68000</v>
      </c>
      <c r="F27" s="41">
        <f t="shared" si="5"/>
        <v>97500</v>
      </c>
    </row>
    <row r="28" spans="1:7" s="5" customFormat="1" ht="12.75" customHeight="1">
      <c r="A28" s="3"/>
      <c r="B28" s="3"/>
      <c r="C28" s="3"/>
      <c r="D28" s="3"/>
      <c r="E28" s="3"/>
      <c r="F28" s="3"/>
    </row>
    <row r="29" spans="1:7" s="5" customFormat="1" ht="12.75" customHeight="1">
      <c r="A29" s="3"/>
      <c r="B29" s="3"/>
      <c r="C29" s="3"/>
      <c r="D29" s="3"/>
      <c r="E29" s="3"/>
      <c r="F29" s="3"/>
    </row>
    <row r="30" spans="1:7" s="5" customFormat="1" ht="12.75" customHeight="1">
      <c r="A30" s="3"/>
      <c r="B30" s="3"/>
      <c r="C30" s="3"/>
      <c r="D30" s="3"/>
      <c r="E30" s="3"/>
      <c r="F30" s="3"/>
    </row>
    <row r="31" spans="1:7" ht="12.75" customHeight="1">
      <c r="A31" s="7" t="s">
        <v>21</v>
      </c>
    </row>
    <row r="32" spans="1:7" s="4" customFormat="1" ht="12.75" customHeight="1">
      <c r="A32" s="8" t="s">
        <v>23</v>
      </c>
      <c r="B32" s="9" t="s">
        <v>2</v>
      </c>
      <c r="C32" s="9" t="s">
        <v>0</v>
      </c>
      <c r="D32" s="9" t="s">
        <v>1</v>
      </c>
      <c r="E32" s="9" t="s">
        <v>3</v>
      </c>
      <c r="F32" s="9" t="s">
        <v>4</v>
      </c>
    </row>
    <row r="33" spans="1:7" s="4" customFormat="1" ht="12.75" customHeight="1">
      <c r="A33" s="6" t="s">
        <v>6</v>
      </c>
      <c r="B33" s="37">
        <v>3</v>
      </c>
      <c r="C33" s="37">
        <v>6</v>
      </c>
      <c r="D33" s="37">
        <v>9</v>
      </c>
      <c r="E33" s="37">
        <v>12</v>
      </c>
      <c r="F33" s="37">
        <v>15</v>
      </c>
      <c r="G33" s="23"/>
    </row>
    <row r="34" spans="1:7" s="4" customFormat="1" ht="12.75" customHeight="1">
      <c r="A34" s="6" t="s">
        <v>26</v>
      </c>
      <c r="B34" s="38">
        <v>0.4</v>
      </c>
      <c r="C34" s="38">
        <v>0.4</v>
      </c>
      <c r="D34" s="38">
        <v>0.4</v>
      </c>
      <c r="E34" s="38">
        <v>0.4</v>
      </c>
      <c r="F34" s="38">
        <v>0.4</v>
      </c>
    </row>
    <row r="35" spans="1:7" s="5" customFormat="1" ht="12.75" customHeight="1"/>
    <row r="36" spans="1:7" s="4" customFormat="1" ht="12.75" customHeight="1">
      <c r="A36" s="10" t="s">
        <v>29</v>
      </c>
      <c r="B36" s="11" t="s">
        <v>2</v>
      </c>
      <c r="C36" s="11" t="s">
        <v>0</v>
      </c>
      <c r="D36" s="11" t="s">
        <v>1</v>
      </c>
      <c r="E36" s="11" t="s">
        <v>3</v>
      </c>
      <c r="F36" s="11" t="s">
        <v>4</v>
      </c>
    </row>
    <row r="37" spans="1:7" s="5" customFormat="1" ht="12.75" customHeight="1">
      <c r="A37" s="12" t="s">
        <v>41</v>
      </c>
      <c r="B37" s="18">
        <f>B11*B33</f>
        <v>210000</v>
      </c>
      <c r="C37" s="18">
        <f t="shared" ref="C37:F37" si="6">C11*C33</f>
        <v>840000</v>
      </c>
      <c r="D37" s="18">
        <f t="shared" si="6"/>
        <v>1890000</v>
      </c>
      <c r="E37" s="18">
        <f t="shared" si="6"/>
        <v>3360000</v>
      </c>
      <c r="F37" s="18">
        <f t="shared" si="6"/>
        <v>5250000</v>
      </c>
    </row>
    <row r="38" spans="1:7" s="5" customFormat="1" ht="12.75" customHeight="1">
      <c r="A38" s="12" t="s">
        <v>37</v>
      </c>
      <c r="B38" s="18">
        <f>B37*B34</f>
        <v>84000</v>
      </c>
      <c r="C38" s="18">
        <f t="shared" ref="C38:F38" si="7">C37*C34</f>
        <v>336000</v>
      </c>
      <c r="D38" s="18">
        <f t="shared" si="7"/>
        <v>756000</v>
      </c>
      <c r="E38" s="18">
        <f t="shared" si="7"/>
        <v>1344000</v>
      </c>
      <c r="F38" s="18">
        <f t="shared" si="7"/>
        <v>2100000</v>
      </c>
    </row>
    <row r="39" spans="1:7" s="5" customFormat="1" ht="12.75" customHeight="1"/>
    <row r="40" spans="1:7" s="5" customFormat="1" ht="12.75" customHeight="1">
      <c r="A40" s="24" t="s">
        <v>35</v>
      </c>
      <c r="B40" s="25" t="s">
        <v>2</v>
      </c>
      <c r="C40" s="25" t="s">
        <v>0</v>
      </c>
      <c r="D40" s="25" t="s">
        <v>1</v>
      </c>
      <c r="E40" s="25" t="s">
        <v>3</v>
      </c>
      <c r="F40" s="25" t="s">
        <v>4</v>
      </c>
    </row>
    <row r="41" spans="1:7" s="5" customFormat="1" ht="12.75" customHeight="1">
      <c r="A41" s="26" t="s">
        <v>38</v>
      </c>
      <c r="B41" s="39">
        <v>1</v>
      </c>
      <c r="C41" s="39">
        <v>1</v>
      </c>
      <c r="D41" s="39">
        <v>1</v>
      </c>
      <c r="E41" s="39">
        <v>1</v>
      </c>
      <c r="F41" s="39">
        <v>1</v>
      </c>
      <c r="G41" s="27"/>
    </row>
    <row r="42" spans="1:7" s="5" customFormat="1" ht="12.75" customHeight="1">
      <c r="A42" s="26" t="s">
        <v>30</v>
      </c>
      <c r="B42" s="39">
        <v>0.5</v>
      </c>
      <c r="C42" s="39">
        <v>1</v>
      </c>
      <c r="D42" s="39">
        <v>1.5</v>
      </c>
      <c r="E42" s="39">
        <v>2</v>
      </c>
      <c r="F42" s="39">
        <v>2</v>
      </c>
      <c r="G42" s="27"/>
    </row>
    <row r="43" spans="1:7" s="5" customFormat="1" ht="12.75" customHeight="1">
      <c r="A43" s="26" t="s">
        <v>31</v>
      </c>
      <c r="B43" s="39">
        <v>0.25</v>
      </c>
      <c r="C43" s="39">
        <v>0.25</v>
      </c>
      <c r="D43" s="39">
        <v>0.25</v>
      </c>
      <c r="E43" s="39">
        <v>0.5</v>
      </c>
      <c r="F43" s="39">
        <v>0.5</v>
      </c>
      <c r="G43" s="27"/>
    </row>
    <row r="44" spans="1:7" s="5" customFormat="1" ht="12.75" customHeight="1">
      <c r="A44" s="26" t="s">
        <v>51</v>
      </c>
      <c r="B44" s="16">
        <v>20000</v>
      </c>
      <c r="C44" s="16">
        <v>20000</v>
      </c>
      <c r="D44" s="16">
        <v>20000</v>
      </c>
      <c r="E44" s="16">
        <v>20000</v>
      </c>
      <c r="F44" s="16">
        <v>20000</v>
      </c>
      <c r="G44" s="27"/>
    </row>
    <row r="45" spans="1:7" s="5" customFormat="1" ht="12.75" customHeight="1">
      <c r="A45" s="26" t="s">
        <v>49</v>
      </c>
      <c r="B45" s="16">
        <v>20000</v>
      </c>
      <c r="C45" s="16">
        <v>20000</v>
      </c>
      <c r="D45" s="16">
        <v>20000</v>
      </c>
      <c r="E45" s="16">
        <v>20000</v>
      </c>
      <c r="F45" s="16">
        <v>20000</v>
      </c>
      <c r="G45" s="27"/>
    </row>
    <row r="46" spans="1:7" s="5" customFormat="1" ht="12.75" customHeight="1">
      <c r="A46" s="26" t="s">
        <v>50</v>
      </c>
      <c r="B46" s="16">
        <v>10000</v>
      </c>
      <c r="C46" s="16">
        <v>10000</v>
      </c>
      <c r="D46" s="16">
        <v>10000</v>
      </c>
      <c r="E46" s="16">
        <v>10000</v>
      </c>
      <c r="F46" s="16">
        <v>10000</v>
      </c>
      <c r="G46" s="27"/>
    </row>
    <row r="47" spans="1:7" s="5" customFormat="1" ht="12.75" customHeight="1">
      <c r="A47" s="26" t="s">
        <v>32</v>
      </c>
      <c r="B47" s="18">
        <f>(B44*B41)+(B45*B42)+(B46*B43)</f>
        <v>32500</v>
      </c>
      <c r="C47" s="18">
        <f t="shared" ref="C47:F47" si="8">(C44*C41)+(C45*C42)+(C46*C43)</f>
        <v>42500</v>
      </c>
      <c r="D47" s="18">
        <f t="shared" si="8"/>
        <v>52500</v>
      </c>
      <c r="E47" s="18">
        <f t="shared" si="8"/>
        <v>65000</v>
      </c>
      <c r="F47" s="18">
        <f t="shared" si="8"/>
        <v>65000</v>
      </c>
      <c r="G47" s="27"/>
    </row>
    <row r="48" spans="1:7" s="5" customFormat="1" ht="12.75" customHeight="1">
      <c r="A48" s="26" t="s">
        <v>33</v>
      </c>
      <c r="B48" s="16">
        <v>20000</v>
      </c>
      <c r="C48" s="16">
        <v>20000</v>
      </c>
      <c r="D48" s="16">
        <v>20000</v>
      </c>
      <c r="E48" s="16">
        <v>20000</v>
      </c>
      <c r="F48" s="16">
        <v>20000</v>
      </c>
      <c r="G48" s="27"/>
    </row>
    <row r="49" spans="1:7" s="5" customFormat="1" ht="12.75" customHeight="1">
      <c r="A49" s="26" t="s">
        <v>34</v>
      </c>
      <c r="B49" s="16">
        <v>30000</v>
      </c>
      <c r="C49" s="16">
        <v>30000</v>
      </c>
      <c r="D49" s="16">
        <v>30000</v>
      </c>
      <c r="E49" s="16">
        <v>30000</v>
      </c>
      <c r="F49" s="16">
        <v>30000</v>
      </c>
      <c r="G49" s="27"/>
    </row>
    <row r="50" spans="1:7" s="5" customFormat="1" ht="12.75" customHeight="1">
      <c r="A50" s="24" t="s">
        <v>36</v>
      </c>
      <c r="B50" s="18">
        <f>SUM(B47:B49)</f>
        <v>82500</v>
      </c>
      <c r="C50" s="18">
        <f t="shared" ref="C50" si="9">SUM(C47:C49)</f>
        <v>92500</v>
      </c>
      <c r="D50" s="18">
        <f t="shared" ref="D50" si="10">SUM(D47:D49)</f>
        <v>102500</v>
      </c>
      <c r="E50" s="18">
        <f t="shared" ref="E50" si="11">SUM(E47:E49)</f>
        <v>115000</v>
      </c>
      <c r="F50" s="18">
        <f t="shared" ref="F50" si="12">SUM(F47:F49)</f>
        <v>115000</v>
      </c>
      <c r="G50" s="27"/>
    </row>
    <row r="51" spans="1:7" s="5" customFormat="1" ht="12.75" customHeight="1"/>
    <row r="52" spans="1:7" s="4" customFormat="1" ht="12.75" customHeight="1">
      <c r="A52" s="14"/>
      <c r="B52" s="13" t="str">
        <f>B32</f>
        <v>Ano1</v>
      </c>
      <c r="C52" s="13" t="str">
        <f>C32</f>
        <v>Ano2</v>
      </c>
      <c r="D52" s="13" t="str">
        <f>D32</f>
        <v>Ano3</v>
      </c>
      <c r="E52" s="13" t="str">
        <f>E32</f>
        <v>Ano4</v>
      </c>
      <c r="F52" s="13" t="str">
        <f>F32</f>
        <v>Ano5</v>
      </c>
    </row>
    <row r="53" spans="1:7" s="5" customFormat="1" ht="12.75" customHeight="1">
      <c r="A53" s="15" t="s">
        <v>5</v>
      </c>
      <c r="B53" s="17">
        <f>B38-B50</f>
        <v>1500</v>
      </c>
      <c r="C53" s="17">
        <f t="shared" ref="C53:F53" si="13">C38-C50</f>
        <v>243500</v>
      </c>
      <c r="D53" s="17">
        <f t="shared" si="13"/>
        <v>653500</v>
      </c>
      <c r="E53" s="17">
        <f t="shared" si="13"/>
        <v>1229000</v>
      </c>
      <c r="F53" s="17">
        <f t="shared" si="13"/>
        <v>1985000</v>
      </c>
    </row>
  </sheetData>
  <mergeCells count="1">
    <mergeCell ref="A1:C1"/>
  </mergeCells>
  <pageMargins left="0.511811023622047" right="0.511811023622047" top="0.31496062992126" bottom="0.55118110236220497" header="0.31496062992126" footer="0.55118110236220497"/>
  <pageSetup paperSize="9" scale="82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Como_usar</vt:lpstr>
      <vt:lpstr>Pareto</vt:lpstr>
      <vt:lpstr>Simulacao_financeira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Sidney T. Schneider</dc:creator>
  <cp:lastModifiedBy>Microsoft Office User</cp:lastModifiedBy>
  <cp:lastPrinted>2019-05-28T15:49:14Z</cp:lastPrinted>
  <dcterms:created xsi:type="dcterms:W3CDTF">2010-04-29T14:19:29Z</dcterms:created>
  <dcterms:modified xsi:type="dcterms:W3CDTF">2019-05-28T15:49:35Z</dcterms:modified>
</cp:coreProperties>
</file>